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E:\21_NA Caballines\001_Revised manuscript\Supplementary Materials\"/>
    </mc:Choice>
  </mc:AlternateContent>
  <xr:revisionPtr revIDLastSave="0" documentId="13_ncr:1_{F84A6A53-A0B0-4773-A651-AA21ACE26F85}" xr6:coauthVersionLast="47" xr6:coauthVersionMax="47" xr10:uidLastSave="{00000000-0000-0000-0000-000000000000}"/>
  <bookViews>
    <workbookView xWindow="-110" yWindow="-110" windowWidth="19420" windowHeight="10300" tabRatio="308" xr2:uid="{00000000-000D-0000-FFFF-FFFF00000000}"/>
  </bookViews>
  <sheets>
    <sheet name="Feuil1" sheetId="2" r:id="rId1"/>
  </sheets>
  <definedNames>
    <definedName name="_xlnm.Print_Area" localSheetId="0">Feuil1!$A$8:$K$12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13" i="2" l="1"/>
  <c r="D13" i="2"/>
  <c r="M13" i="2"/>
  <c r="AD9" i="2"/>
  <c r="AB10" i="2"/>
  <c r="AB9" i="2"/>
  <c r="AE5" i="2"/>
  <c r="AD5" i="2"/>
  <c r="AC5" i="2"/>
  <c r="AB5" i="2"/>
  <c r="H8" i="2"/>
  <c r="H12" i="2" s="1"/>
  <c r="I8" i="2"/>
  <c r="I11" i="2" s="1"/>
  <c r="M8" i="2"/>
  <c r="M11" i="2" s="1"/>
  <c r="L8" i="2"/>
  <c r="L11" i="2" s="1"/>
  <c r="K8" i="2"/>
  <c r="K13" i="2" s="1"/>
  <c r="J8" i="2"/>
  <c r="J11" i="2" s="1"/>
  <c r="G8" i="2"/>
  <c r="G12" i="2" s="1"/>
  <c r="F8" i="2"/>
  <c r="F12" i="2" s="1"/>
  <c r="E8" i="2"/>
  <c r="E12" i="2" s="1"/>
  <c r="C8" i="2"/>
  <c r="C12" i="2" s="1"/>
  <c r="B8" i="2"/>
  <c r="B12" i="2" s="1"/>
  <c r="D8" i="2"/>
  <c r="D11" i="2" s="1"/>
  <c r="D12" i="2"/>
  <c r="M12" i="2"/>
  <c r="K11" i="2"/>
  <c r="G11" i="2"/>
  <c r="A11" i="2"/>
  <c r="K10" i="2"/>
  <c r="G10" i="2"/>
  <c r="E10" i="2"/>
  <c r="A10" i="2"/>
  <c r="C9" i="2"/>
  <c r="B13" i="2" l="1"/>
  <c r="C11" i="2"/>
  <c r="E11" i="2"/>
  <c r="D10" i="2"/>
  <c r="L13" i="2"/>
  <c r="B10" i="2"/>
  <c r="K12" i="2"/>
  <c r="C10" i="2"/>
  <c r="J13" i="2"/>
  <c r="H10" i="2"/>
  <c r="J10" i="2"/>
  <c r="F11" i="2"/>
  <c r="H11" i="2"/>
  <c r="J12" i="2"/>
  <c r="F10" i="2"/>
  <c r="B11" i="2"/>
  <c r="I12" i="2"/>
  <c r="L12" i="2"/>
  <c r="L10" i="2"/>
  <c r="M10" i="2"/>
  <c r="I10" i="2"/>
</calcChain>
</file>

<file path=xl/sharedStrings.xml><?xml version="1.0" encoding="utf-8"?>
<sst xmlns="http://schemas.openxmlformats.org/spreadsheetml/2006/main" count="43" uniqueCount="28">
  <si>
    <t>MC (1)</t>
  </si>
  <si>
    <t>n</t>
  </si>
  <si>
    <t>MC (11)</t>
  </si>
  <si>
    <t xml:space="preserve"> MT (1)</t>
  </si>
  <si>
    <t>MT (11)</t>
  </si>
  <si>
    <t>P L+l/2.</t>
  </si>
  <si>
    <t>M L+l/2</t>
  </si>
  <si>
    <t>P prot.</t>
  </si>
  <si>
    <t xml:space="preserve"> M prot.</t>
  </si>
  <si>
    <t>E. hemionus onager</t>
  </si>
  <si>
    <t>P long.</t>
  </si>
  <si>
    <t>M long.</t>
  </si>
  <si>
    <t>Long basale</t>
  </si>
  <si>
    <t>MC 1</t>
  </si>
  <si>
    <t>MC 11</t>
  </si>
  <si>
    <t xml:space="preserve"> MT 1</t>
  </si>
  <si>
    <t>MT 11</t>
  </si>
  <si>
    <t>E. scotti</t>
    <phoneticPr fontId="2"/>
  </si>
  <si>
    <t xml:space="preserve">E. lambei </t>
    <phoneticPr fontId="2"/>
  </si>
  <si>
    <t xml:space="preserve">E. alaskae </t>
    <phoneticPr fontId="2"/>
  </si>
  <si>
    <t>E. niobrarensis</t>
  </si>
  <si>
    <t>E. niobrarensis type</t>
  </si>
  <si>
    <t>P3</t>
  </si>
  <si>
    <t>P4</t>
  </si>
  <si>
    <t>M1</t>
  </si>
  <si>
    <t>M2</t>
  </si>
  <si>
    <t>P3-P4</t>
  </si>
  <si>
    <t>M1-M2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</si>
</sst>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6">
    <font>
      <sz val="9"/>
      <name val="Geneva"/>
    </font>
    <font>
      <sz val="14"/>
      <name val="Times New Roman"/>
      <family val="1"/>
    </font>
    <font>
      <sz val="8"/>
      <name val="Geneva"/>
      <family val="2"/>
    </font>
    <font>
      <sz val="14"/>
      <name val="Times New Roman"/>
      <family val="1"/>
    </font>
    <font>
      <sz val="14"/>
      <color indexed="14"/>
      <name val="Times New Roman"/>
      <family val="1"/>
    </font>
    <font>
      <i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/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/>
    <xf numFmtId="165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 vertical="top"/>
    </xf>
    <xf numFmtId="164" fontId="3" fillId="0" borderId="0" xfId="0" applyNumberFormat="1" applyFont="1" applyAlignment="1">
      <alignment horizontal="center"/>
    </xf>
    <xf numFmtId="165" fontId="3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horizontal="center" vertical="top"/>
    </xf>
    <xf numFmtId="164" fontId="1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73086680064601"/>
          <c:y val="0.130022325715383"/>
          <c:w val="0.85438072858693703"/>
          <c:h val="0.66743689446226595"/>
        </c:manualLayout>
      </c:layout>
      <c:lineChart>
        <c:grouping val="standard"/>
        <c:varyColors val="0"/>
        <c:ser>
          <c:idx val="0"/>
          <c:order val="0"/>
          <c:tx>
            <c:strRef>
              <c:f>Feuil1!$A$10</c:f>
              <c:strCache>
                <c:ptCount val="1"/>
                <c:pt idx="0">
                  <c:v>E. scotti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Feuil1!$B$9:$M$9</c:f>
              <c:strCache>
                <c:ptCount val="12"/>
                <c:pt idx="0">
                  <c:v>1</c:v>
                </c:pt>
                <c:pt idx="1">
                  <c:v>5</c:v>
                </c:pt>
                <c:pt idx="2">
                  <c:v>17</c:v>
                </c:pt>
                <c:pt idx="3">
                  <c:v>8</c:v>
                </c:pt>
                <c:pt idx="4">
                  <c:v>MC 1</c:v>
                </c:pt>
                <c:pt idx="5">
                  <c:v>MC 11</c:v>
                </c:pt>
                <c:pt idx="6">
                  <c:v> MT 1</c:v>
                </c:pt>
                <c:pt idx="7">
                  <c:v>MT 11</c:v>
                </c:pt>
                <c:pt idx="8">
                  <c:v>P long.</c:v>
                </c:pt>
                <c:pt idx="9">
                  <c:v>M long.</c:v>
                </c:pt>
                <c:pt idx="10">
                  <c:v>P prot.</c:v>
                </c:pt>
                <c:pt idx="11">
                  <c:v> M prot.</c:v>
                </c:pt>
              </c:strCache>
            </c:strRef>
          </c:cat>
          <c:val>
            <c:numRef>
              <c:f>Feuil1!$B$10:$M$10</c:f>
              <c:numCache>
                <c:formatCode>0.000</c:formatCode>
                <c:ptCount val="12"/>
                <c:pt idx="0">
                  <c:v>0.11791861559432082</c:v>
                </c:pt>
                <c:pt idx="1">
                  <c:v>0.17027287275040015</c:v>
                </c:pt>
                <c:pt idx="2">
                  <c:v>0.13278822238581944</c:v>
                </c:pt>
                <c:pt idx="3">
                  <c:v>0.10605800570663959</c:v>
                </c:pt>
                <c:pt idx="4">
                  <c:v>4.5286066247270274E-2</c:v>
                </c:pt>
                <c:pt idx="5">
                  <c:v>0.14773653559806887</c:v>
                </c:pt>
                <c:pt idx="6">
                  <c:v>5.6519872602014853E-2</c:v>
                </c:pt>
                <c:pt idx="7">
                  <c:v>0.16272729749769987</c:v>
                </c:pt>
                <c:pt idx="8">
                  <c:v>8.3121728522423055E-2</c:v>
                </c:pt>
                <c:pt idx="9">
                  <c:v>9.6154060716399536E-2</c:v>
                </c:pt>
                <c:pt idx="10">
                  <c:v>0.12207209595669677</c:v>
                </c:pt>
                <c:pt idx="11">
                  <c:v>0.14329874565937373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A-BC40-900B-4B43E72BF6DB}"/>
            </c:ext>
          </c:extLst>
        </c:ser>
        <c:ser>
          <c:idx val="1"/>
          <c:order val="1"/>
          <c:tx>
            <c:strRef>
              <c:f>Feuil1!$A$11</c:f>
              <c:strCache>
                <c:ptCount val="1"/>
                <c:pt idx="0">
                  <c:v>E. lambei </c:v>
                </c:pt>
              </c:strCache>
            </c:strRef>
          </c:tx>
          <c:spPr>
            <a:ln w="50800">
              <a:solidFill>
                <a:srgbClr val="FFFF00"/>
              </a:solidFill>
            </a:ln>
          </c:spPr>
          <c:marker>
            <c:symbol val="square"/>
            <c:size val="8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Feuil1!$B$9:$M$9</c:f>
              <c:strCache>
                <c:ptCount val="12"/>
                <c:pt idx="0">
                  <c:v>1</c:v>
                </c:pt>
                <c:pt idx="1">
                  <c:v>5</c:v>
                </c:pt>
                <c:pt idx="2">
                  <c:v>17</c:v>
                </c:pt>
                <c:pt idx="3">
                  <c:v>8</c:v>
                </c:pt>
                <c:pt idx="4">
                  <c:v>MC 1</c:v>
                </c:pt>
                <c:pt idx="5">
                  <c:v>MC 11</c:v>
                </c:pt>
                <c:pt idx="6">
                  <c:v> MT 1</c:v>
                </c:pt>
                <c:pt idx="7">
                  <c:v>MT 11</c:v>
                </c:pt>
                <c:pt idx="8">
                  <c:v>P long.</c:v>
                </c:pt>
                <c:pt idx="9">
                  <c:v>M long.</c:v>
                </c:pt>
                <c:pt idx="10">
                  <c:v>P prot.</c:v>
                </c:pt>
                <c:pt idx="11">
                  <c:v> M prot.</c:v>
                </c:pt>
              </c:strCache>
            </c:strRef>
          </c:cat>
          <c:val>
            <c:numRef>
              <c:f>Feuil1!$B$11:$M$11</c:f>
              <c:numCache>
                <c:formatCode>0.000</c:formatCode>
                <c:ptCount val="12"/>
                <c:pt idx="0">
                  <c:v>4.8415012613539865E-2</c:v>
                </c:pt>
                <c:pt idx="1">
                  <c:v>6.0769630498730187E-2</c:v>
                </c:pt>
                <c:pt idx="2">
                  <c:v>0.10456972623201954</c:v>
                </c:pt>
                <c:pt idx="3">
                  <c:v>4.7911158245125041E-2</c:v>
                </c:pt>
                <c:pt idx="4">
                  <c:v>8.117890222179458E-3</c:v>
                </c:pt>
                <c:pt idx="5">
                  <c:v>8.9400411229310972E-2</c:v>
                </c:pt>
                <c:pt idx="6">
                  <c:v>3.1470752341857811E-3</c:v>
                </c:pt>
                <c:pt idx="7">
                  <c:v>9.2709388817473037E-2</c:v>
                </c:pt>
                <c:pt idx="8">
                  <c:v>4.812606781719353E-2</c:v>
                </c:pt>
                <c:pt idx="9">
                  <c:v>5.4912671320688222E-2</c:v>
                </c:pt>
                <c:pt idx="10">
                  <c:v>0.13061586949999038</c:v>
                </c:pt>
                <c:pt idx="11">
                  <c:v>0.11696980693702463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AB-E041-AC3C-2AF5EFFF08CA}"/>
            </c:ext>
          </c:extLst>
        </c:ser>
        <c:ser>
          <c:idx val="2"/>
          <c:order val="2"/>
          <c:tx>
            <c:strRef>
              <c:f>Feuil1!$A$12</c:f>
              <c:strCache>
                <c:ptCount val="1"/>
                <c:pt idx="0">
                  <c:v>E. alaskae </c:v>
                </c:pt>
              </c:strCache>
            </c:strRef>
          </c:tx>
          <c:spPr>
            <a:ln w="44450">
              <a:solidFill>
                <a:srgbClr val="3366FF"/>
              </a:solidFill>
            </a:ln>
          </c:spPr>
          <c:marker>
            <c:symbol val="none"/>
          </c:marker>
          <c:cat>
            <c:strRef>
              <c:f>Feuil1!$B$9:$M$9</c:f>
              <c:strCache>
                <c:ptCount val="12"/>
                <c:pt idx="0">
                  <c:v>1</c:v>
                </c:pt>
                <c:pt idx="1">
                  <c:v>5</c:v>
                </c:pt>
                <c:pt idx="2">
                  <c:v>17</c:v>
                </c:pt>
                <c:pt idx="3">
                  <c:v>8</c:v>
                </c:pt>
                <c:pt idx="4">
                  <c:v>MC 1</c:v>
                </c:pt>
                <c:pt idx="5">
                  <c:v>MC 11</c:v>
                </c:pt>
                <c:pt idx="6">
                  <c:v> MT 1</c:v>
                </c:pt>
                <c:pt idx="7">
                  <c:v>MT 11</c:v>
                </c:pt>
                <c:pt idx="8">
                  <c:v>P long.</c:v>
                </c:pt>
                <c:pt idx="9">
                  <c:v>M long.</c:v>
                </c:pt>
                <c:pt idx="10">
                  <c:v>P prot.</c:v>
                </c:pt>
                <c:pt idx="11">
                  <c:v> M prot.</c:v>
                </c:pt>
              </c:strCache>
            </c:strRef>
          </c:cat>
          <c:val>
            <c:numRef>
              <c:f>Feuil1!$B$12:$M$12</c:f>
              <c:numCache>
                <c:formatCode>0.000</c:formatCode>
                <c:ptCount val="12"/>
                <c:pt idx="0">
                  <c:v>5.0997191409610565E-2</c:v>
                </c:pt>
                <c:pt idx="1">
                  <c:v>9.2595244414452882E-2</c:v>
                </c:pt>
                <c:pt idx="2">
                  <c:v>6.8489578044894417E-2</c:v>
                </c:pt>
                <c:pt idx="3">
                  <c:v>1.7097210830905762E-2</c:v>
                </c:pt>
                <c:pt idx="4">
                  <c:v>8.117890222179458E-3</c:v>
                </c:pt>
                <c:pt idx="5">
                  <c:v>8.9400411229310972E-2</c:v>
                </c:pt>
                <c:pt idx="6">
                  <c:v>3.1470752341857811E-3</c:v>
                </c:pt>
                <c:pt idx="7">
                  <c:v>9.2709388817473037E-2</c:v>
                </c:pt>
                <c:pt idx="8">
                  <c:v>2.3123798847137778E-2</c:v>
                </c:pt>
                <c:pt idx="9">
                  <c:v>2.9207271085786246E-2</c:v>
                </c:pt>
                <c:pt idx="10">
                  <c:v>0.10446315089850211</c:v>
                </c:pt>
                <c:pt idx="11">
                  <c:v>9.2146223211992284E-2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AB-E041-AC3C-2AF5EFFF08CA}"/>
            </c:ext>
          </c:extLst>
        </c:ser>
        <c:ser>
          <c:idx val="3"/>
          <c:order val="3"/>
          <c:tx>
            <c:strRef>
              <c:f>Feuil1!$A$13</c:f>
              <c:strCache>
                <c:ptCount val="1"/>
                <c:pt idx="0">
                  <c:v>E. niobrarensis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Feuil1!$B$9:$M$9</c:f>
              <c:strCache>
                <c:ptCount val="12"/>
                <c:pt idx="0">
                  <c:v>1</c:v>
                </c:pt>
                <c:pt idx="1">
                  <c:v>5</c:v>
                </c:pt>
                <c:pt idx="2">
                  <c:v>17</c:v>
                </c:pt>
                <c:pt idx="3">
                  <c:v>8</c:v>
                </c:pt>
                <c:pt idx="4">
                  <c:v>MC 1</c:v>
                </c:pt>
                <c:pt idx="5">
                  <c:v>MC 11</c:v>
                </c:pt>
                <c:pt idx="6">
                  <c:v> MT 1</c:v>
                </c:pt>
                <c:pt idx="7">
                  <c:v>MT 11</c:v>
                </c:pt>
                <c:pt idx="8">
                  <c:v>P long.</c:v>
                </c:pt>
                <c:pt idx="9">
                  <c:v>M long.</c:v>
                </c:pt>
                <c:pt idx="10">
                  <c:v>P prot.</c:v>
                </c:pt>
                <c:pt idx="11">
                  <c:v> M prot.</c:v>
                </c:pt>
              </c:strCache>
            </c:strRef>
          </c:cat>
          <c:val>
            <c:numRef>
              <c:f>Feuil1!$B$13:$M$13</c:f>
              <c:numCache>
                <c:formatCode>0.000</c:formatCode>
                <c:ptCount val="12"/>
                <c:pt idx="0">
                  <c:v>9.3904502868331186E-2</c:v>
                </c:pt>
                <c:pt idx="1">
                  <c:v>0.14084725350420602</c:v>
                </c:pt>
                <c:pt idx="2">
                  <c:v>0.10456972623201954</c:v>
                </c:pt>
                <c:pt idx="8">
                  <c:v>6.3784732388431742E-2</c:v>
                </c:pt>
                <c:pt idx="9">
                  <c:v>6.8830933505164671E-2</c:v>
                </c:pt>
                <c:pt idx="10">
                  <c:v>0.10893277335365559</c:v>
                </c:pt>
                <c:pt idx="11">
                  <c:v>8.8941083336780968E-2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E-F340-A4C9-0CE261E09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604136"/>
        <c:axId val="240428008"/>
      </c:lineChart>
      <c:catAx>
        <c:axId val="2406041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Times New Roman"/>
                <a:ea typeface="Geneva"/>
                <a:cs typeface="Times New Roman"/>
              </a:defRPr>
            </a:pPr>
            <a:endParaRPr lang="fr-FR"/>
          </a:p>
        </c:txPr>
        <c:crossAx val="240428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0428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Times New Roman"/>
                <a:ea typeface="Geneva"/>
                <a:cs typeface="Times New Roman"/>
              </a:defRPr>
            </a:pPr>
            <a:endParaRPr lang="fr-FR"/>
          </a:p>
        </c:txPr>
        <c:crossAx val="240604136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2400" b="0" i="1" u="none" strike="noStrike" baseline="0">
                <a:solidFill>
                  <a:srgbClr val="000000"/>
                </a:solidFill>
                <a:latin typeface="Times New Roman"/>
                <a:ea typeface="Geneva"/>
                <a:cs typeface="Geneva"/>
              </a:defRPr>
            </a:pPr>
            <a:endParaRPr lang="fr-FR"/>
          </a:p>
        </c:txPr>
      </c:legendEntry>
      <c:legendEntry>
        <c:idx val="1"/>
        <c:txPr>
          <a:bodyPr/>
          <a:lstStyle/>
          <a:p>
            <a:pPr>
              <a:defRPr sz="2400" b="0" i="1" u="none" strike="noStrike" baseline="0">
                <a:solidFill>
                  <a:srgbClr val="000000"/>
                </a:solidFill>
                <a:latin typeface="Times New Roman"/>
                <a:ea typeface="Geneva"/>
                <a:cs typeface="Geneva"/>
              </a:defRPr>
            </a:pPr>
            <a:endParaRPr lang="fr-FR"/>
          </a:p>
        </c:txPr>
      </c:legendEntry>
      <c:layout>
        <c:manualLayout>
          <c:xMode val="edge"/>
          <c:yMode val="edge"/>
          <c:x val="0.1305571858868195"/>
          <c:y val="2.8943215604273501E-2"/>
          <c:w val="0.82639238360887524"/>
          <c:h val="6.703156140752115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0" b="0" i="1" u="none" strike="noStrike" baseline="0">
              <a:solidFill>
                <a:srgbClr val="000000"/>
              </a:solidFill>
              <a:latin typeface="Times New Roman"/>
              <a:ea typeface="Geneva"/>
              <a:cs typeface="Geneva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17</xdr:row>
      <xdr:rowOff>139700</xdr:rowOff>
    </xdr:from>
    <xdr:to>
      <xdr:col>18</xdr:col>
      <xdr:colOff>127000</xdr:colOff>
      <xdr:row>47</xdr:row>
      <xdr:rowOff>165100</xdr:rowOff>
    </xdr:to>
    <xdr:graphicFrame macro="">
      <xdr:nvGraphicFramePr>
        <xdr:cNvPr id="1025" name="Graphique 1">
          <a:extLst>
            <a:ext uri="{FF2B5EF4-FFF2-40B4-BE49-F238E27FC236}">
              <a16:creationId xmlns:a16="http://schemas.microsoft.com/office/drawing/2014/main" id="{4ABFD4C3-9376-80BD-02EB-D32A9D33F0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1259417</xdr:colOff>
      <xdr:row>22</xdr:row>
      <xdr:rowOff>42333</xdr:rowOff>
    </xdr:from>
    <xdr:to>
      <xdr:col>0</xdr:col>
      <xdr:colOff>1703916</xdr:colOff>
      <xdr:row>40</xdr:row>
      <xdr:rowOff>59265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B16E992-9953-47FB-A65F-12D54B79420E}"/>
            </a:ext>
          </a:extLst>
        </xdr:cNvPr>
        <xdr:cNvSpPr txBox="1"/>
      </xdr:nvSpPr>
      <xdr:spPr>
        <a:xfrm>
          <a:off x="1259417" y="4512733"/>
          <a:ext cx="444499" cy="367453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Log10 differences from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E. h.</a:t>
          </a: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onager</a:t>
          </a:r>
          <a:endParaRPr lang="en-CA" sz="18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3"/>
  <sheetViews>
    <sheetView tabSelected="1" zoomScale="75" zoomScaleNormal="75" workbookViewId="0">
      <selection activeCell="U10" sqref="U10"/>
    </sheetView>
  </sheetViews>
  <sheetFormatPr defaultColWidth="10.796875" defaultRowHeight="16" customHeight="1"/>
  <cols>
    <col min="1" max="1" width="27" style="1" bestFit="1" customWidth="1"/>
    <col min="2" max="2" width="12.5" style="10" bestFit="1" customWidth="1"/>
    <col min="3" max="3" width="6.5" style="10" bestFit="1" customWidth="1"/>
    <col min="4" max="4" width="7" style="10" bestFit="1" customWidth="1"/>
    <col min="5" max="5" width="6.5" style="10" customWidth="1"/>
    <col min="6" max="6" width="7.19921875" style="1" bestFit="1" customWidth="1"/>
    <col min="7" max="7" width="9" style="1" customWidth="1"/>
    <col min="8" max="8" width="9.796875" style="1" bestFit="1" customWidth="1"/>
    <col min="9" max="9" width="7.5" style="1" bestFit="1" customWidth="1"/>
    <col min="10" max="10" width="8.19921875" style="1" bestFit="1" customWidth="1"/>
    <col min="11" max="11" width="8.69921875" style="1" customWidth="1"/>
    <col min="12" max="12" width="9.19921875" style="1" bestFit="1" customWidth="1"/>
    <col min="13" max="13" width="8.796875" style="1" bestFit="1" customWidth="1"/>
    <col min="14" max="14" width="8.5" style="1" bestFit="1" customWidth="1"/>
    <col min="15" max="15" width="3.5" style="1" bestFit="1" customWidth="1"/>
    <col min="16" max="16" width="9" style="1" bestFit="1" customWidth="1"/>
    <col min="17" max="17" width="3.5" style="1" bestFit="1" customWidth="1"/>
    <col min="18" max="18" width="8.796875" style="1" bestFit="1" customWidth="1"/>
    <col min="19" max="19" width="3.5" style="1" bestFit="1" customWidth="1"/>
    <col min="20" max="20" width="9" style="1" bestFit="1" customWidth="1"/>
    <col min="21" max="21" width="3.5" style="1" bestFit="1" customWidth="1"/>
    <col min="22" max="22" width="7.296875" style="1" bestFit="1" customWidth="1"/>
    <col min="23" max="23" width="3.5" style="1" bestFit="1" customWidth="1"/>
    <col min="24" max="24" width="8.796875" style="1" bestFit="1" customWidth="1"/>
    <col min="25" max="25" width="3.5" style="1" bestFit="1" customWidth="1"/>
    <col min="26" max="26" width="8.5" style="1" customWidth="1"/>
    <col min="27" max="27" width="7" style="1" customWidth="1"/>
    <col min="28" max="16384" width="10.796875" style="1"/>
  </cols>
  <sheetData>
    <row r="1" spans="1:31" s="2" customFormat="1" ht="16" customHeight="1">
      <c r="B1" s="3" t="s">
        <v>12</v>
      </c>
      <c r="C1" s="3" t="s">
        <v>1</v>
      </c>
      <c r="D1" s="2">
        <v>5</v>
      </c>
      <c r="E1" s="3" t="s">
        <v>1</v>
      </c>
      <c r="F1" s="2">
        <v>17</v>
      </c>
      <c r="G1" s="3" t="s">
        <v>1</v>
      </c>
      <c r="H1" s="3">
        <v>8</v>
      </c>
      <c r="I1" s="3" t="s">
        <v>1</v>
      </c>
      <c r="J1" s="2" t="s">
        <v>0</v>
      </c>
      <c r="K1" s="2" t="s">
        <v>1</v>
      </c>
      <c r="L1" s="4" t="s">
        <v>2</v>
      </c>
      <c r="M1" s="2" t="s">
        <v>1</v>
      </c>
      <c r="N1" s="2" t="s">
        <v>3</v>
      </c>
      <c r="O1" s="2" t="s">
        <v>1</v>
      </c>
      <c r="P1" s="4" t="s">
        <v>4</v>
      </c>
      <c r="Q1" s="2" t="s">
        <v>1</v>
      </c>
      <c r="R1" s="4" t="s">
        <v>5</v>
      </c>
      <c r="S1" s="2" t="s">
        <v>1</v>
      </c>
      <c r="T1" s="4" t="s">
        <v>6</v>
      </c>
      <c r="U1" s="2" t="s">
        <v>1</v>
      </c>
      <c r="V1" s="4" t="s">
        <v>7</v>
      </c>
      <c r="W1" s="2" t="s">
        <v>1</v>
      </c>
      <c r="X1" s="4" t="s">
        <v>8</v>
      </c>
      <c r="Y1" s="2" t="s">
        <v>1</v>
      </c>
    </row>
    <row r="2" spans="1:31" ht="16" customHeight="1">
      <c r="A2" s="10" t="s">
        <v>9</v>
      </c>
      <c r="B2" s="5">
        <v>435</v>
      </c>
      <c r="C2" s="6">
        <v>31</v>
      </c>
      <c r="D2" s="5">
        <v>105.2</v>
      </c>
      <c r="E2" s="5">
        <v>31</v>
      </c>
      <c r="F2" s="5">
        <v>56.2</v>
      </c>
      <c r="G2" s="5">
        <v>30</v>
      </c>
      <c r="H2" s="5">
        <v>156.9</v>
      </c>
      <c r="I2" s="6">
        <v>31</v>
      </c>
      <c r="J2" s="7">
        <v>212</v>
      </c>
      <c r="K2" s="8">
        <v>16</v>
      </c>
      <c r="L2" s="7">
        <v>38.5</v>
      </c>
      <c r="M2" s="8">
        <v>16</v>
      </c>
      <c r="N2" s="7">
        <v>247.5</v>
      </c>
      <c r="O2" s="8">
        <v>16</v>
      </c>
      <c r="P2" s="7">
        <v>37.4</v>
      </c>
      <c r="Q2" s="8">
        <v>16</v>
      </c>
      <c r="R2" s="7">
        <v>25.6</v>
      </c>
      <c r="S2" s="8">
        <v>47</v>
      </c>
      <c r="T2" s="7">
        <v>23</v>
      </c>
      <c r="U2" s="8">
        <v>48</v>
      </c>
      <c r="V2" s="7">
        <v>11.4</v>
      </c>
      <c r="W2" s="8">
        <v>47</v>
      </c>
      <c r="X2" s="7">
        <v>11</v>
      </c>
      <c r="Y2" s="8">
        <v>48</v>
      </c>
    </row>
    <row r="3" spans="1:31" s="18" customFormat="1" ht="16" customHeight="1">
      <c r="A3" s="18" t="s">
        <v>17</v>
      </c>
      <c r="B3" s="19">
        <v>570.70000000000005</v>
      </c>
      <c r="C3" s="20">
        <v>3</v>
      </c>
      <c r="D3" s="19">
        <v>155.69999999999999</v>
      </c>
      <c r="E3" s="19">
        <v>3</v>
      </c>
      <c r="F3" s="19">
        <v>76.3</v>
      </c>
      <c r="G3" s="19">
        <v>3</v>
      </c>
      <c r="H3" s="23">
        <v>200.3</v>
      </c>
      <c r="I3" s="20">
        <v>3</v>
      </c>
      <c r="J3" s="21">
        <v>235.3</v>
      </c>
      <c r="K3" s="22">
        <v>9</v>
      </c>
      <c r="L3" s="21">
        <v>54.1</v>
      </c>
      <c r="M3" s="22">
        <v>10</v>
      </c>
      <c r="N3" s="21">
        <v>281.89999999999998</v>
      </c>
      <c r="O3" s="22">
        <v>7</v>
      </c>
      <c r="P3" s="21">
        <v>54.4</v>
      </c>
      <c r="Q3" s="22">
        <v>6</v>
      </c>
      <c r="R3" s="21">
        <v>31</v>
      </c>
      <c r="S3" s="22">
        <v>14</v>
      </c>
      <c r="T3" s="21">
        <v>28.7</v>
      </c>
      <c r="U3" s="22">
        <v>14</v>
      </c>
      <c r="V3" s="18">
        <v>15.1</v>
      </c>
      <c r="W3" s="22">
        <v>14</v>
      </c>
      <c r="X3" s="21">
        <v>15.3</v>
      </c>
      <c r="Y3" s="22">
        <v>14</v>
      </c>
    </row>
    <row r="4" spans="1:31" ht="16" customHeight="1">
      <c r="A4" s="9" t="s">
        <v>18</v>
      </c>
      <c r="B4" s="10">
        <v>486.3</v>
      </c>
      <c r="C4" s="11">
        <v>11</v>
      </c>
      <c r="D4" s="10">
        <v>121</v>
      </c>
      <c r="E4" s="10">
        <v>16</v>
      </c>
      <c r="F4" s="10">
        <v>71.5</v>
      </c>
      <c r="G4" s="10">
        <v>16</v>
      </c>
      <c r="H4" s="10">
        <v>175.2</v>
      </c>
      <c r="I4" s="11">
        <v>5</v>
      </c>
      <c r="J4" s="13">
        <v>216</v>
      </c>
      <c r="K4" s="2">
        <v>15</v>
      </c>
      <c r="L4" s="13">
        <v>47.3</v>
      </c>
      <c r="M4" s="2">
        <v>15</v>
      </c>
      <c r="N4" s="13">
        <v>249.3</v>
      </c>
      <c r="O4" s="2">
        <v>20</v>
      </c>
      <c r="P4" s="13">
        <v>46.3</v>
      </c>
      <c r="Q4" s="2">
        <v>14</v>
      </c>
      <c r="R4" s="13">
        <v>28.6</v>
      </c>
      <c r="S4" s="2">
        <v>10</v>
      </c>
      <c r="T4" s="13">
        <v>26.1</v>
      </c>
      <c r="U4" s="2">
        <v>10</v>
      </c>
      <c r="V4" s="13">
        <v>15.4</v>
      </c>
      <c r="W4" s="2">
        <v>10</v>
      </c>
      <c r="X4" s="13">
        <v>14.4</v>
      </c>
      <c r="Y4" s="2">
        <v>10</v>
      </c>
      <c r="AB4" s="18" t="s">
        <v>22</v>
      </c>
      <c r="AC4" s="18" t="s">
        <v>23</v>
      </c>
      <c r="AD4" s="18" t="s">
        <v>24</v>
      </c>
      <c r="AE4" s="18" t="s">
        <v>25</v>
      </c>
    </row>
    <row r="5" spans="1:31" ht="16" customHeight="1">
      <c r="A5" s="9" t="s">
        <v>19</v>
      </c>
      <c r="B5" s="10">
        <v>489.2</v>
      </c>
      <c r="C5" s="11">
        <v>6</v>
      </c>
      <c r="D5" s="10">
        <v>130.19999999999999</v>
      </c>
      <c r="E5" s="10">
        <v>10</v>
      </c>
      <c r="F5" s="10">
        <v>65.8</v>
      </c>
      <c r="G5" s="10">
        <v>10</v>
      </c>
      <c r="H5" s="10">
        <v>163.19999999999999</v>
      </c>
      <c r="I5" s="11">
        <v>5</v>
      </c>
      <c r="J5" s="13">
        <v>216</v>
      </c>
      <c r="K5" s="2">
        <v>15</v>
      </c>
      <c r="L5" s="13">
        <v>47.3</v>
      </c>
      <c r="M5" s="2">
        <v>15</v>
      </c>
      <c r="N5" s="13">
        <v>249.3</v>
      </c>
      <c r="O5" s="2">
        <v>20</v>
      </c>
      <c r="P5" s="13">
        <v>46.3</v>
      </c>
      <c r="Q5" s="2">
        <v>14</v>
      </c>
      <c r="R5" s="13">
        <v>27</v>
      </c>
      <c r="S5" s="2">
        <v>15</v>
      </c>
      <c r="T5" s="13">
        <v>24.6</v>
      </c>
      <c r="U5" s="2">
        <v>16</v>
      </c>
      <c r="V5" s="13">
        <v>14.5</v>
      </c>
      <c r="W5" s="2">
        <v>15</v>
      </c>
      <c r="X5" s="13">
        <v>13.6</v>
      </c>
      <c r="Y5" s="2">
        <v>16</v>
      </c>
      <c r="AB5" s="1">
        <f>(31+29)/2</f>
        <v>30</v>
      </c>
      <c r="AC5" s="1">
        <f>(31.6+27)/2</f>
        <v>29.3</v>
      </c>
      <c r="AD5" s="1">
        <f>(27.6+27.9)/2</f>
        <v>27.75</v>
      </c>
      <c r="AE5" s="1">
        <f>(27.4+24.9)/2</f>
        <v>26.15</v>
      </c>
    </row>
    <row r="6" spans="1:31" ht="16" customHeight="1">
      <c r="A6" s="25" t="s">
        <v>21</v>
      </c>
      <c r="B6" s="10">
        <v>540</v>
      </c>
      <c r="C6" s="11">
        <v>1</v>
      </c>
      <c r="D6" s="10">
        <v>145.5</v>
      </c>
      <c r="E6" s="10">
        <v>1</v>
      </c>
      <c r="F6" s="10">
        <v>71.5</v>
      </c>
      <c r="G6" s="10">
        <v>1</v>
      </c>
      <c r="H6" s="10"/>
      <c r="I6" s="11"/>
      <c r="J6" s="13"/>
      <c r="K6" s="2"/>
      <c r="L6" s="13"/>
      <c r="M6" s="2"/>
      <c r="N6" s="13"/>
      <c r="O6" s="2"/>
      <c r="P6" s="13"/>
      <c r="Q6" s="2"/>
      <c r="R6" s="13">
        <v>29.65</v>
      </c>
      <c r="S6" s="2">
        <v>1</v>
      </c>
      <c r="T6" s="13">
        <v>26.95</v>
      </c>
      <c r="U6" s="2">
        <v>1</v>
      </c>
      <c r="V6" s="13">
        <v>14.65</v>
      </c>
      <c r="W6" s="2">
        <v>1</v>
      </c>
      <c r="X6" s="13">
        <v>13.5</v>
      </c>
      <c r="Y6" s="2">
        <v>1</v>
      </c>
      <c r="AB6" s="1">
        <v>14</v>
      </c>
      <c r="AC6" s="1">
        <v>15.3</v>
      </c>
      <c r="AD6" s="1">
        <v>13.1</v>
      </c>
      <c r="AE6" s="1">
        <v>13.9</v>
      </c>
    </row>
    <row r="7" spans="1:31" ht="16" customHeight="1">
      <c r="F7" s="13"/>
      <c r="G7" s="2"/>
      <c r="H7" s="13"/>
      <c r="I7" s="2"/>
      <c r="J7" s="13"/>
      <c r="K7" s="2"/>
      <c r="L7" s="13"/>
      <c r="M7" s="2"/>
      <c r="N7" s="13"/>
      <c r="O7" s="2"/>
      <c r="P7" s="13"/>
      <c r="Q7" s="2"/>
      <c r="R7" s="13"/>
      <c r="S7" s="2"/>
      <c r="T7" s="13"/>
      <c r="U7" s="2"/>
      <c r="V7" s="13"/>
      <c r="W7" s="2"/>
      <c r="X7" s="13"/>
      <c r="Y7" s="2"/>
    </row>
    <row r="8" spans="1:31" s="10" customFormat="1" ht="16" customHeight="1">
      <c r="A8" s="10" t="s">
        <v>9</v>
      </c>
      <c r="B8" s="14">
        <f>LOG10(B2)</f>
        <v>2.6384892569546374</v>
      </c>
      <c r="C8" s="14">
        <f>LOG10(D2)</f>
        <v>2.0220157398177201</v>
      </c>
      <c r="D8" s="14">
        <f>LOG10(F2)</f>
        <v>1.7497363155690611</v>
      </c>
      <c r="E8" s="15">
        <f>LOG10(H2)</f>
        <v>2.1956229435869368</v>
      </c>
      <c r="F8" s="14">
        <f>LOG10(J2)</f>
        <v>2.3263358609287512</v>
      </c>
      <c r="G8" s="15">
        <f>LOG10(L2)</f>
        <v>1.5854607295085006</v>
      </c>
      <c r="H8" s="15">
        <f>LOG10(N2)</f>
        <v>2.3935752032695876</v>
      </c>
      <c r="I8" s="14">
        <f>LOG10(P2)</f>
        <v>1.5728716022004801</v>
      </c>
      <c r="J8" s="14">
        <f>LOG10(R2)</f>
        <v>1.4082399653118496</v>
      </c>
      <c r="K8" s="15">
        <f>LOG10(T2)</f>
        <v>1.3617278360175928</v>
      </c>
      <c r="L8" s="15">
        <f>LOG10(V2)</f>
        <v>1.0569048513364727</v>
      </c>
      <c r="M8" s="15">
        <f>LOG10(X2)</f>
        <v>1.0413926851582251</v>
      </c>
      <c r="N8" s="12"/>
      <c r="O8" s="3"/>
      <c r="P8" s="12"/>
      <c r="Q8" s="3"/>
      <c r="R8" s="12"/>
      <c r="S8" s="3"/>
      <c r="T8" s="12"/>
      <c r="U8" s="3"/>
      <c r="V8" s="12"/>
      <c r="W8" s="3"/>
      <c r="AB8" s="19" t="s">
        <v>26</v>
      </c>
      <c r="AD8" s="19" t="s">
        <v>27</v>
      </c>
    </row>
    <row r="9" spans="1:31" ht="16" customHeight="1">
      <c r="B9" s="3">
        <v>1</v>
      </c>
      <c r="C9" s="2">
        <f>D1</f>
        <v>5</v>
      </c>
      <c r="D9" s="2">
        <v>17</v>
      </c>
      <c r="E9" s="3">
        <v>8</v>
      </c>
      <c r="F9" s="11" t="s">
        <v>13</v>
      </c>
      <c r="G9" s="4" t="s">
        <v>14</v>
      </c>
      <c r="H9" s="2" t="s">
        <v>15</v>
      </c>
      <c r="I9" s="16" t="s">
        <v>16</v>
      </c>
      <c r="J9" s="16" t="s">
        <v>10</v>
      </c>
      <c r="K9" s="4" t="s">
        <v>11</v>
      </c>
      <c r="L9" s="4" t="s">
        <v>7</v>
      </c>
      <c r="M9" s="4" t="s">
        <v>8</v>
      </c>
      <c r="N9" s="13"/>
      <c r="O9" s="2"/>
      <c r="P9" s="13"/>
      <c r="Q9" s="2"/>
      <c r="R9" s="13"/>
      <c r="S9" s="2"/>
      <c r="T9" s="13"/>
      <c r="U9" s="2"/>
      <c r="V9" s="13"/>
      <c r="W9" s="2"/>
      <c r="X9" s="13"/>
      <c r="Y9" s="2"/>
      <c r="AB9" s="1">
        <f>(30+29.3)/2</f>
        <v>29.65</v>
      </c>
      <c r="AD9" s="1">
        <f>(27.75+26.15)/2</f>
        <v>26.95</v>
      </c>
    </row>
    <row r="10" spans="1:31" ht="16" customHeight="1">
      <c r="A10" s="24" t="str">
        <f>A3</f>
        <v>E. scotti</v>
      </c>
      <c r="B10" s="17">
        <f>LOG10(B3)-$B$8</f>
        <v>0.11791861559432082</v>
      </c>
      <c r="C10" s="17">
        <f>LOG10(D3)-$C$8</f>
        <v>0.17027287275040015</v>
      </c>
      <c r="D10" s="17">
        <f>LOG10(F3)-$D$8</f>
        <v>0.13278822238581944</v>
      </c>
      <c r="E10" s="17">
        <f>LOG10(H3)-$E$8</f>
        <v>0.10605800570663959</v>
      </c>
      <c r="F10" s="17">
        <f>LOG10(J3)-$F$8</f>
        <v>4.5286066247270274E-2</v>
      </c>
      <c r="G10" s="17">
        <f>LOG10(L3)-$G$8</f>
        <v>0.14773653559806887</v>
      </c>
      <c r="H10" s="17">
        <f>LOG10(N3)-$H$8</f>
        <v>5.6519872602014853E-2</v>
      </c>
      <c r="I10" s="17">
        <f>LOG10(P3)-$I$8</f>
        <v>0.16272729749769987</v>
      </c>
      <c r="J10" s="17">
        <f t="shared" ref="J10:J11" si="0">LOG10(R3)-$J$8</f>
        <v>8.3121728522423055E-2</v>
      </c>
      <c r="K10" s="17">
        <f t="shared" ref="K10:K11" si="1">LOG10(T3)-$K$8</f>
        <v>9.6154060716399536E-2</v>
      </c>
      <c r="L10" s="17">
        <f t="shared" ref="L10:L11" si="2">LOG10(V3)-$L$8</f>
        <v>0.12207209595669677</v>
      </c>
      <c r="M10" s="17">
        <f t="shared" ref="M10:M11" si="3">LOG10(X3)-$M$8</f>
        <v>0.14329874565937373</v>
      </c>
      <c r="N10" s="13"/>
      <c r="O10" s="2"/>
      <c r="P10" s="13"/>
      <c r="Q10" s="2"/>
      <c r="R10" s="13"/>
      <c r="S10" s="2"/>
      <c r="T10" s="13"/>
      <c r="U10" s="2"/>
      <c r="V10" s="13"/>
      <c r="W10" s="2"/>
      <c r="X10" s="13"/>
      <c r="Y10" s="2"/>
      <c r="AB10" s="1">
        <f>(14+15.3)/2</f>
        <v>14.65</v>
      </c>
      <c r="AD10" s="1">
        <v>13.5</v>
      </c>
    </row>
    <row r="11" spans="1:31" ht="16" customHeight="1">
      <c r="A11" s="24" t="str">
        <f t="shared" ref="A11" si="4">A4</f>
        <v xml:space="preserve">E. lambei </v>
      </c>
      <c r="B11" s="17">
        <f>LOG10(B4)-$B$8</f>
        <v>4.8415012613539865E-2</v>
      </c>
      <c r="C11" s="17">
        <f>LOG10(D4)-$C$8</f>
        <v>6.0769630498730187E-2</v>
      </c>
      <c r="D11" s="17">
        <f>LOG10(F4)-$D$8</f>
        <v>0.10456972623201954</v>
      </c>
      <c r="E11" s="17">
        <f>LOG10(H4)-$E$8</f>
        <v>4.7911158245125041E-2</v>
      </c>
      <c r="F11" s="17">
        <f>LOG10(J4)-$F$8</f>
        <v>8.117890222179458E-3</v>
      </c>
      <c r="G11" s="17">
        <f>LOG10(L4)-$G$8</f>
        <v>8.9400411229310972E-2</v>
      </c>
      <c r="H11" s="17">
        <f>LOG10(N4)-$H$8</f>
        <v>3.1470752341857811E-3</v>
      </c>
      <c r="I11" s="17">
        <f>LOG10(P4)-$I$8</f>
        <v>9.2709388817473037E-2</v>
      </c>
      <c r="J11" s="17">
        <f t="shared" si="0"/>
        <v>4.812606781719353E-2</v>
      </c>
      <c r="K11" s="17">
        <f t="shared" si="1"/>
        <v>5.4912671320688222E-2</v>
      </c>
      <c r="L11" s="17">
        <f t="shared" si="2"/>
        <v>0.13061586949999038</v>
      </c>
      <c r="M11" s="17">
        <f t="shared" si="3"/>
        <v>0.11696980693702463</v>
      </c>
    </row>
    <row r="12" spans="1:31" ht="16" customHeight="1">
      <c r="A12" s="24" t="s">
        <v>19</v>
      </c>
      <c r="B12" s="17">
        <f>LOG10(B5)-$B$8</f>
        <v>5.0997191409610565E-2</v>
      </c>
      <c r="C12" s="17">
        <f>LOG10(D5)-$C$8</f>
        <v>9.2595244414452882E-2</v>
      </c>
      <c r="D12" s="17">
        <f>LOG10(F5)-$D$8</f>
        <v>6.8489578044894417E-2</v>
      </c>
      <c r="E12" s="17">
        <f>LOG10(H5)-$E$8</f>
        <v>1.7097210830905762E-2</v>
      </c>
      <c r="F12" s="17">
        <f>LOG10(J5)-$F$8</f>
        <v>8.117890222179458E-3</v>
      </c>
      <c r="G12" s="17">
        <f>LOG10(L5)-$G$8</f>
        <v>8.9400411229310972E-2</v>
      </c>
      <c r="H12" s="17">
        <f>LOG10(N5)-$H$8</f>
        <v>3.1470752341857811E-3</v>
      </c>
      <c r="I12" s="17">
        <f>LOG10(P5)-$I$8</f>
        <v>9.2709388817473037E-2</v>
      </c>
      <c r="J12" s="17">
        <f t="shared" ref="J12" si="5">LOG10(R5)-$J$8</f>
        <v>2.3123798847137778E-2</v>
      </c>
      <c r="K12" s="17">
        <f t="shared" ref="K12" si="6">LOG10(T5)-$K$8</f>
        <v>2.9207271085786246E-2</v>
      </c>
      <c r="L12" s="17">
        <f t="shared" ref="L12" si="7">LOG10(V5)-$L$8</f>
        <v>0.10446315089850211</v>
      </c>
      <c r="M12" s="17">
        <f t="shared" ref="M12" si="8">LOG10(X5)-$M$8</f>
        <v>9.2146223211992284E-2</v>
      </c>
    </row>
    <row r="13" spans="1:31" ht="16" customHeight="1">
      <c r="A13" s="24" t="s">
        <v>20</v>
      </c>
      <c r="B13" s="17">
        <f>LOG10(B6)-$B$8</f>
        <v>9.3904502868331186E-2</v>
      </c>
      <c r="C13" s="17">
        <f>LOG10(D6)-$C$8</f>
        <v>0.14084725350420602</v>
      </c>
      <c r="D13" s="17">
        <f>LOG10(F6)-$D$8</f>
        <v>0.10456972623201954</v>
      </c>
      <c r="E13" s="17"/>
      <c r="F13" s="17"/>
      <c r="G13" s="17"/>
      <c r="H13" s="17"/>
      <c r="I13" s="17"/>
      <c r="J13" s="17">
        <f t="shared" ref="J13" si="9">LOG10(R6)-$J$8</f>
        <v>6.3784732388431742E-2</v>
      </c>
      <c r="K13" s="17">
        <f t="shared" ref="K13" si="10">LOG10(T6)-$K$8</f>
        <v>6.8830933505164671E-2</v>
      </c>
      <c r="L13" s="17">
        <f t="shared" ref="L13" si="11">LOG10(V6)-$L$8</f>
        <v>0.10893277335365559</v>
      </c>
      <c r="M13" s="17">
        <f t="shared" ref="M13" si="12">LOG10(X6)-$M$8</f>
        <v>8.8941083336780968E-2</v>
      </c>
    </row>
  </sheetData>
  <phoneticPr fontId="2"/>
  <printOptions gridLines="1"/>
  <pageMargins left="0.78740157480314965" right="0.78740157480314965" top="0.98425196850393704" bottom="0.98425196850393704" header="0.51181102362204722" footer="0.51181102362204722"/>
  <pageSetup paperSize="10" orientation="portrait" horizontalDpi="4294967292" verticalDpi="4294967292"/>
  <headerFooter alignWithMargins="0">
    <oddFooter>&amp;L_x000D_&amp;1#&amp;"Calibri"&amp;11&amp;K000000 Classification: Protected A</oddFoot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Feuil1</vt:lpstr>
      <vt:lpstr>Feuil1!Print_Area</vt:lpstr>
    </vt:vector>
  </TitlesOfParts>
  <Company>mnhn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 dev</dc:creator>
  <cp:lastModifiedBy>Christina Barron-Ortiz</cp:lastModifiedBy>
  <cp:lastPrinted>2004-11-09T13:02:13Z</cp:lastPrinted>
  <dcterms:created xsi:type="dcterms:W3CDTF">2004-11-09T09:04:31Z</dcterms:created>
  <dcterms:modified xsi:type="dcterms:W3CDTF">2025-09-07T01:34:16Z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f2ea38-542c-4b75-bd7d-582ec36a519f_Enabled">
    <vt:lpwstr>true</vt:lpwstr>
  </property>
  <property fmtid="{D5CDD505-2E9C-101B-9397-08002B2CF9AE}" pid="3" name="MSIP_Label_abf2ea38-542c-4b75-bd7d-582ec36a519f_SetDate">
    <vt:lpwstr>2025-09-07T01:34:16Z</vt:lpwstr>
  </property>
  <property fmtid="{D5CDD505-2E9C-101B-9397-08002B2CF9AE}" pid="4" name="MSIP_Label_abf2ea38-542c-4b75-bd7d-582ec36a519f_Method">
    <vt:lpwstr>Standard</vt:lpwstr>
  </property>
  <property fmtid="{D5CDD505-2E9C-101B-9397-08002B2CF9AE}" pid="5" name="MSIP_Label_abf2ea38-542c-4b75-bd7d-582ec36a519f_Name">
    <vt:lpwstr>Protected A</vt:lpwstr>
  </property>
  <property fmtid="{D5CDD505-2E9C-101B-9397-08002B2CF9AE}" pid="6" name="MSIP_Label_abf2ea38-542c-4b75-bd7d-582ec36a519f_SiteId">
    <vt:lpwstr>2bb51c06-af9b-42c5-8bf5-3c3b7b10850b</vt:lpwstr>
  </property>
  <property fmtid="{D5CDD505-2E9C-101B-9397-08002B2CF9AE}" pid="7" name="MSIP_Label_abf2ea38-542c-4b75-bd7d-582ec36a519f_ActionId">
    <vt:lpwstr>41d9ad10-b6db-4ba7-aca8-18fad67e90cf</vt:lpwstr>
  </property>
  <property fmtid="{D5CDD505-2E9C-101B-9397-08002B2CF9AE}" pid="8" name="MSIP_Label_abf2ea38-542c-4b75-bd7d-582ec36a519f_ContentBits">
    <vt:lpwstr>2</vt:lpwstr>
  </property>
  <property fmtid="{D5CDD505-2E9C-101B-9397-08002B2CF9AE}" pid="9" name="MSIP_Label_abf2ea38-542c-4b75-bd7d-582ec36a519f_Tag">
    <vt:lpwstr>10, 3, 0, 1</vt:lpwstr>
  </property>
</Properties>
</file>